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3915" activeTab="0"/>
  </bookViews>
  <sheets>
    <sheet name="P&amp;L" sheetId="1" r:id="rId1"/>
    <sheet name="BS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<sst xmlns="http://schemas.openxmlformats.org/spreadsheetml/2006/main" count="163" uniqueCount="103">
  <si>
    <t>SUPER ENTERPRISE HOLDINDS BERHAD</t>
  </si>
  <si>
    <t>CONSOLIDATED BALANCE SHEET</t>
  </si>
  <si>
    <t>AS AT</t>
  </si>
  <si>
    <t>END OF</t>
  </si>
  <si>
    <t>CURRENT</t>
  </si>
  <si>
    <t>FINANCIAL</t>
  </si>
  <si>
    <t>QUARTER</t>
  </si>
  <si>
    <t>30/9/99</t>
  </si>
  <si>
    <t>30/9/98</t>
  </si>
  <si>
    <t>RM'000</t>
  </si>
  <si>
    <t>Fixed Assets</t>
  </si>
  <si>
    <t>Investment in Associated Companies</t>
  </si>
  <si>
    <t>Long Term Investment</t>
  </si>
  <si>
    <t>Intangible Assets</t>
  </si>
  <si>
    <t>Current Assets</t>
  </si>
  <si>
    <t xml:space="preserve">   Stocks</t>
  </si>
  <si>
    <t xml:space="preserve">   Cash and bank balances</t>
  </si>
  <si>
    <t xml:space="preserve">   Other debtors, deposits and prepayments</t>
  </si>
  <si>
    <t>Current Liabilities</t>
  </si>
  <si>
    <t xml:space="preserve">   Amount due to affiliated company</t>
  </si>
  <si>
    <t xml:space="preserve">   Hire purchase and lease creditors</t>
  </si>
  <si>
    <t>Shareholders' Funds</t>
  </si>
  <si>
    <t>Share Capital</t>
  </si>
  <si>
    <t>Reserves</t>
  </si>
  <si>
    <t xml:space="preserve">   Retained Profit</t>
  </si>
  <si>
    <t>Minority Interests</t>
  </si>
  <si>
    <t>Long term Borrowings</t>
  </si>
  <si>
    <t>Net Tangible Assets Per Share (sen)</t>
  </si>
  <si>
    <t>YEAR</t>
  </si>
  <si>
    <t>PRECEDING YEAR</t>
  </si>
  <si>
    <t>CORRESPONDING</t>
  </si>
  <si>
    <t>TODATE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</si>
  <si>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</si>
  <si>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</si>
  <si>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</si>
  <si>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</si>
  <si>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</si>
  <si>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</si>
  <si>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</si>
  <si>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</si>
  <si>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</si>
  <si>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</si>
  <si>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</si>
  <si>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</si>
  <si>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</si>
  <si>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</si>
  <si>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</si>
  <si>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</si>
  <si>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</si>
  <si>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</si>
  <si>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</si>
  <si>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depreciation and amortisation,exceptional items,</t>
  </si>
  <si>
    <t>(f)</t>
  </si>
  <si>
    <t>Share in the results of associated companies</t>
  </si>
  <si>
    <t>(g)</t>
  </si>
  <si>
    <t>extraordinary items</t>
  </si>
  <si>
    <t>(h)</t>
  </si>
  <si>
    <t>Taxation</t>
  </si>
  <si>
    <t>(I)</t>
  </si>
  <si>
    <t>(I) Profit/(loss) after taxation before deducting</t>
  </si>
  <si>
    <t>(ii) Less minority interest</t>
  </si>
  <si>
    <t xml:space="preserve">    minority interests</t>
  </si>
  <si>
    <t>(j)</t>
  </si>
  <si>
    <t>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</si>
  <si>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</si>
  <si>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</si>
  <si>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</si>
  <si>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</si>
  <si>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members of the Company</t>
  </si>
  <si>
    <t>(l)</t>
  </si>
  <si>
    <t xml:space="preserve">Profit/(loss) after taxation and extraordinary </t>
  </si>
  <si>
    <t>items attributable to members of the Company</t>
  </si>
  <si>
    <t>Earnings per share based on 2(j) above after</t>
  </si>
  <si>
    <t>deducting any provision for preference dividends,</t>
  </si>
  <si>
    <t>Operating profit/(loss) after interest on borrowings,</t>
  </si>
  <si>
    <t>Profit/(loss) before taxation, minority interests and</t>
  </si>
  <si>
    <t>if any.</t>
  </si>
  <si>
    <t>Other Long Term Liabilities</t>
  </si>
  <si>
    <t xml:space="preserve">Net Current Assets </t>
  </si>
  <si>
    <t>CONSOLIDATED INCOME STATEMENT</t>
  </si>
  <si>
    <t>PRECEDING</t>
  </si>
  <si>
    <t>PERIOD END</t>
  </si>
  <si>
    <t>Dividend per share (sen)</t>
  </si>
  <si>
    <t>Net Tangible Assets per share (RM)</t>
  </si>
  <si>
    <t>Profit/(loss) after taxation attributable to</t>
  </si>
  <si>
    <t>and extraordinary items</t>
  </si>
  <si>
    <t xml:space="preserve">but before income tax, minority interests </t>
  </si>
  <si>
    <t xml:space="preserve">   Trade debtors</t>
  </si>
  <si>
    <t xml:space="preserve">   Short term deposits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</si>
  <si>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</si>
  <si>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</si>
  <si>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</si>
  <si>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</si>
  <si>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ii) fully diluted based on  19,910K ordinary shares</t>
  </si>
  <si>
    <t>i) basic based on 19,910K ordinary shares</t>
  </si>
  <si>
    <t xml:space="preserve">   Proposed dividend</t>
  </si>
  <si>
    <t>QUARTERLY REPORT FOR THE FINANCIAL QUARTER ENDED 31 MARCH 2001</t>
  </si>
  <si>
    <t>31/3/2001</t>
  </si>
  <si>
    <t>31/3/2000</t>
  </si>
  <si>
    <t>5.4 sen</t>
  </si>
  <si>
    <t>12.2 sen</t>
  </si>
  <si>
    <t>7.0 sen</t>
  </si>
  <si>
    <t>33.4 sen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</si>
</sst>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#,##0.0"/>
    <numFmt numFmtId="171" formatCode="#,##0.0_);[Red]\(#,##0.0\)"/>
    <numFmt numFmtId="172" formatCode="#,##0.000_);[Red]\(#,##0.000\)"/>
    <numFmt numFmtId="173" formatCode="_(* #,##0_);_(* \(#,##0\);_(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7">
    <xf numFmtId="0" fontId="0" fillId="0" borderId="0" xfId="0" applyAlignment="1">
      <alignment/>
    </xf>
    <xf numFmtId="3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6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38" fontId="7" fillId="0" borderId="0" xfId="15" applyNumberFormat="1" applyFont="1" applyAlignment="1">
      <alignment/>
    </xf>
    <xf numFmtId="38" fontId="7" fillId="0" borderId="0" xfId="15" applyNumberFormat="1" applyFont="1" applyAlignment="1">
      <alignment horizontal="right"/>
    </xf>
    <xf numFmtId="38" fontId="5" fillId="0" borderId="0" xfId="15" applyNumberFormat="1" applyFont="1" applyAlignment="1">
      <alignment/>
    </xf>
    <xf numFmtId="38" fontId="5" fillId="0" borderId="2" xfId="15" applyNumberFormat="1" applyFont="1" applyBorder="1" applyAlignment="1">
      <alignment/>
    </xf>
    <xf numFmtId="38" fontId="5" fillId="0" borderId="3" xfId="15" applyNumberFormat="1" applyFont="1" applyBorder="1" applyAlignment="1">
      <alignment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/>
    </xf>
    <xf numFmtId="4" fontId="7" fillId="0" borderId="0" xfId="15" applyFont="1" applyAlignment="1">
      <alignment/>
    </xf>
    <xf numFmtId="41" fontId="7" fillId="0" borderId="0" xfId="15" applyNumberFormat="1" applyFont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40" fontId="7" fillId="0" borderId="0" xfId="15" applyNumberFormat="1" applyFont="1" applyAlignment="1">
      <alignment horizontal="right"/>
    </xf>
    <xf numFmtId="3" fontId="6" fillId="0" borderId="0" xfId="15" applyNumberFormat="1" applyFont="1" applyAlignment="1">
      <alignment horizontal="left"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Alignment="1">
      <alignment/>
    </xf>
    <xf numFmtId="38" fontId="7" fillId="0" borderId="0" xfId="15" applyNumberFormat="1" applyFont="1" applyFill="1" applyAlignment="1">
      <alignment horizontal="right"/>
    </xf>
    <xf numFmtId="38" fontId="7" fillId="0" borderId="0" xfId="0" applyNumberFormat="1" applyFont="1" applyAlignment="1">
      <alignment/>
    </xf>
    <xf numFmtId="3" fontId="5" fillId="0" borderId="0" xfId="15" applyNumberFormat="1" applyFont="1" applyFill="1" applyAlignment="1">
      <alignment/>
    </xf>
    <xf numFmtId="38" fontId="5" fillId="0" borderId="2" xfId="15" applyNumberFormat="1" applyFont="1" applyFill="1" applyBorder="1" applyAlignment="1">
      <alignment horizontal="right"/>
    </xf>
    <xf numFmtId="38" fontId="5" fillId="0" borderId="2" xfId="15" applyNumberFormat="1" applyFont="1" applyFill="1" applyBorder="1" applyAlignment="1">
      <alignment/>
    </xf>
    <xf numFmtId="38" fontId="5" fillId="0" borderId="0" xfId="15" applyNumberFormat="1" applyFont="1" applyFill="1" applyAlignment="1">
      <alignment/>
    </xf>
    <xf numFmtId="38" fontId="5" fillId="0" borderId="3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&amp;%20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H"/>
      <sheetName val="P&amp;L Support"/>
      <sheetName val="Invest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14" sqref="A14"/>
    </sheetView>
  </sheetViews>
  <sheetFormatPr defaultColWidth="9.140625" defaultRowHeight="12.75"/>
  <cols>
    <col min="1" max="1" width="3.7109375" style="8" customWidth="1"/>
    <col min="2" max="2" width="4.140625" style="8" customWidth="1"/>
    <col min="3" max="3" width="38.421875" style="8" customWidth="1"/>
    <col min="4" max="4" width="5.28125" style="8" customWidth="1"/>
    <col min="5" max="6" width="17.140625" style="8" customWidth="1"/>
    <col min="7" max="7" width="1.8515625" style="8" customWidth="1"/>
    <col min="8" max="9" width="16.7109375" style="8" customWidth="1"/>
    <col min="10" max="16384" width="9.140625" style="8" customWidth="1"/>
  </cols>
  <sheetData>
    <row r="1" ht="14.25">
      <c r="A1" s="7" t="s">
        <v>0</v>
      </c>
    </row>
    <row r="2" ht="14.25">
      <c r="A2" s="7" t="s">
        <v>96</v>
      </c>
    </row>
    <row r="3" ht="15">
      <c r="A3" s="9"/>
    </row>
    <row r="4" ht="15">
      <c r="A4" s="9" t="s">
        <v>79</v>
      </c>
    </row>
    <row r="5" spans="5:9" ht="12.75">
      <c r="E5" s="34" t="s">
        <v>33</v>
      </c>
      <c r="F5" s="34"/>
      <c r="H5" s="34" t="s">
        <v>34</v>
      </c>
      <c r="I5" s="34"/>
    </row>
    <row r="7" spans="5:9" ht="12.75">
      <c r="E7" s="10" t="s">
        <v>4</v>
      </c>
      <c r="F7" s="10" t="s">
        <v>29</v>
      </c>
      <c r="H7" s="10" t="s">
        <v>4</v>
      </c>
      <c r="I7" s="10" t="s">
        <v>29</v>
      </c>
    </row>
    <row r="8" spans="5:9" ht="12.75">
      <c r="E8" s="10" t="s">
        <v>28</v>
      </c>
      <c r="F8" s="10" t="s">
        <v>30</v>
      </c>
      <c r="H8" s="10" t="s">
        <v>28</v>
      </c>
      <c r="I8" s="10" t="s">
        <v>30</v>
      </c>
    </row>
    <row r="9" spans="5:9" ht="12.75">
      <c r="E9" s="10" t="s">
        <v>6</v>
      </c>
      <c r="F9" s="10" t="s">
        <v>6</v>
      </c>
      <c r="H9" s="10" t="s">
        <v>31</v>
      </c>
      <c r="I9" s="10" t="s">
        <v>32</v>
      </c>
    </row>
    <row r="10" spans="5:9" ht="12.75">
      <c r="E10" s="10" t="s">
        <v>97</v>
      </c>
      <c r="F10" s="10" t="s">
        <v>98</v>
      </c>
      <c r="H10" s="10" t="s">
        <v>97</v>
      </c>
      <c r="I10" s="10" t="s">
        <v>98</v>
      </c>
    </row>
    <row r="12" spans="5:9" ht="12.75">
      <c r="E12" s="10" t="s">
        <v>9</v>
      </c>
      <c r="F12" s="10" t="s">
        <v>9</v>
      </c>
      <c r="G12" s="10"/>
      <c r="H12" s="10" t="s">
        <v>9</v>
      </c>
      <c r="I12" s="10" t="s">
        <v>9</v>
      </c>
    </row>
    <row r="13" ht="12.75">
      <c r="I13" s="12"/>
    </row>
    <row r="14" spans="1:9" ht="12.75">
      <c r="A14" s="8">
        <v>1</v>
      </c>
      <c r="B14" s="8" t="s">
        <v>35</v>
      </c>
      <c r="C14" s="8" t="s">
        <v>36</v>
      </c>
      <c r="E14" s="12">
        <v>20554</v>
      </c>
      <c r="F14" s="12">
        <v>18177</v>
      </c>
      <c r="G14" s="12"/>
      <c r="H14" s="12">
        <f>81803011/1000</f>
        <v>81803.011</v>
      </c>
      <c r="I14" s="12">
        <v>66197</v>
      </c>
    </row>
    <row r="15" spans="5:9" ht="12.75">
      <c r="E15" s="11"/>
      <c r="F15" s="11"/>
      <c r="G15" s="11"/>
      <c r="H15" s="11"/>
      <c r="I15" s="11"/>
    </row>
    <row r="16" spans="2:11" ht="12.75">
      <c r="B16" s="8" t="s">
        <v>37</v>
      </c>
      <c r="C16" s="8" t="s">
        <v>38</v>
      </c>
      <c r="E16" s="12">
        <f>'[1]P&amp;L'!G16</f>
        <v>0</v>
      </c>
      <c r="F16" s="12" t="s">
        <v>39</v>
      </c>
      <c r="G16" s="12"/>
      <c r="H16" s="24" t="s">
        <v>39</v>
      </c>
      <c r="I16" s="24" t="s">
        <v>39</v>
      </c>
      <c r="J16" s="25"/>
      <c r="K16" s="24"/>
    </row>
    <row r="17" spans="5:9" ht="12.75">
      <c r="E17" s="11"/>
      <c r="F17" s="11"/>
      <c r="G17" s="11"/>
      <c r="H17" s="11"/>
      <c r="I17" s="11"/>
    </row>
    <row r="18" spans="2:9" ht="12.75">
      <c r="B18" s="8" t="s">
        <v>40</v>
      </c>
      <c r="C18" s="8" t="s">
        <v>41</v>
      </c>
      <c r="E18" s="12">
        <v>424</v>
      </c>
      <c r="F18" s="12">
        <v>416</v>
      </c>
      <c r="G18" s="11"/>
      <c r="H18" s="12">
        <f>1632842/1000</f>
        <v>1632.842</v>
      </c>
      <c r="I18" s="12">
        <v>1156</v>
      </c>
    </row>
    <row r="19" spans="5:9" ht="12.75">
      <c r="E19" s="11"/>
      <c r="F19" s="11"/>
      <c r="G19" s="11"/>
      <c r="H19" s="11"/>
      <c r="I19" s="11"/>
    </row>
    <row r="20" spans="1:9" ht="12.75">
      <c r="A20" s="8">
        <v>2</v>
      </c>
      <c r="B20" s="8" t="s">
        <v>35</v>
      </c>
      <c r="C20" s="8" t="s">
        <v>42</v>
      </c>
      <c r="E20" s="12">
        <v>3024</v>
      </c>
      <c r="F20" s="12">
        <v>2794</v>
      </c>
      <c r="G20" s="11"/>
      <c r="H20" s="26">
        <f>H31-H25-H27</f>
        <v>15282.873</v>
      </c>
      <c r="I20" s="12">
        <v>10295</v>
      </c>
    </row>
    <row r="21" spans="3:9" ht="12.75">
      <c r="C21" s="8" t="s">
        <v>43</v>
      </c>
      <c r="E21" s="11"/>
      <c r="F21" s="11"/>
      <c r="G21" s="11"/>
      <c r="H21" s="11"/>
      <c r="I21" s="11"/>
    </row>
    <row r="22" spans="3:9" ht="12.75">
      <c r="C22" s="8" t="s">
        <v>44</v>
      </c>
      <c r="E22" s="11"/>
      <c r="F22" s="11"/>
      <c r="G22" s="11"/>
      <c r="H22" s="11"/>
      <c r="I22" s="11"/>
    </row>
    <row r="23" spans="3:9" ht="12.75">
      <c r="C23" s="8" t="s">
        <v>45</v>
      </c>
      <c r="E23" s="11"/>
      <c r="F23" s="11"/>
      <c r="G23" s="11"/>
      <c r="H23" s="11"/>
      <c r="I23" s="11"/>
    </row>
    <row r="24" spans="5:9" ht="12.75">
      <c r="E24" s="11"/>
      <c r="F24" s="11"/>
      <c r="G24" s="11"/>
      <c r="H24" s="11"/>
      <c r="I24" s="11"/>
    </row>
    <row r="25" spans="2:9" ht="12.75">
      <c r="B25" s="8" t="s">
        <v>37</v>
      </c>
      <c r="C25" s="8" t="s">
        <v>46</v>
      </c>
      <c r="E25" s="12">
        <v>-252</v>
      </c>
      <c r="F25" s="12">
        <v>-250</v>
      </c>
      <c r="G25" s="11"/>
      <c r="H25" s="12">
        <f>-1456641/1000</f>
        <v>-1456.641</v>
      </c>
      <c r="I25" s="12">
        <v>-1612</v>
      </c>
    </row>
    <row r="26" spans="5:9" ht="12.75">
      <c r="E26" s="11"/>
      <c r="F26" s="11"/>
      <c r="G26" s="11"/>
      <c r="H26" s="11"/>
      <c r="I26" s="11"/>
    </row>
    <row r="27" spans="2:9" ht="12.75">
      <c r="B27" s="8" t="s">
        <v>40</v>
      </c>
      <c r="C27" s="8" t="s">
        <v>47</v>
      </c>
      <c r="E27" s="12">
        <v>-1253</v>
      </c>
      <c r="F27" s="12">
        <v>-1201</v>
      </c>
      <c r="G27" s="11"/>
      <c r="H27" s="12">
        <f>-4883303/1000</f>
        <v>-4883.303</v>
      </c>
      <c r="I27" s="12">
        <v>-4304</v>
      </c>
    </row>
    <row r="28" spans="5:9" ht="12.75">
      <c r="E28" s="11"/>
      <c r="F28" s="11"/>
      <c r="G28" s="11"/>
      <c r="H28" s="11"/>
      <c r="I28" s="11"/>
    </row>
    <row r="29" spans="2:9" ht="12.75">
      <c r="B29" s="8" t="s">
        <v>48</v>
      </c>
      <c r="C29" s="8" t="s">
        <v>49</v>
      </c>
      <c r="E29" s="12">
        <v>0</v>
      </c>
      <c r="F29" s="12">
        <v>60</v>
      </c>
      <c r="G29" s="11"/>
      <c r="H29" s="19">
        <v>0</v>
      </c>
      <c r="I29" s="12">
        <v>-269</v>
      </c>
    </row>
    <row r="30" spans="5:9" ht="12.75">
      <c r="E30" s="11"/>
      <c r="F30" s="11"/>
      <c r="G30" s="11"/>
      <c r="H30" s="11"/>
      <c r="I30" s="12"/>
    </row>
    <row r="31" spans="2:10" ht="12.75">
      <c r="B31" s="8" t="s">
        <v>50</v>
      </c>
      <c r="C31" s="8" t="s">
        <v>74</v>
      </c>
      <c r="E31" s="12">
        <v>1519</v>
      </c>
      <c r="F31" s="12">
        <v>1403</v>
      </c>
      <c r="G31" s="11"/>
      <c r="H31" s="12">
        <f>8942929/1000</f>
        <v>8942.929</v>
      </c>
      <c r="I31" s="12">
        <v>4110</v>
      </c>
      <c r="J31" s="27"/>
    </row>
    <row r="32" spans="3:9" ht="12.75">
      <c r="C32" s="8" t="s">
        <v>51</v>
      </c>
      <c r="E32" s="11"/>
      <c r="F32" s="11"/>
      <c r="G32" s="11"/>
      <c r="H32" s="11"/>
      <c r="I32" s="11"/>
    </row>
    <row r="33" spans="3:9" ht="12.75">
      <c r="C33" s="8" t="s">
        <v>86</v>
      </c>
      <c r="E33" s="11"/>
      <c r="F33" s="11"/>
      <c r="G33" s="11"/>
      <c r="H33" s="11"/>
      <c r="I33" s="11"/>
    </row>
    <row r="34" spans="3:9" ht="12.75">
      <c r="C34" s="8" t="s">
        <v>85</v>
      </c>
      <c r="E34" s="11"/>
      <c r="F34" s="11"/>
      <c r="G34" s="11"/>
      <c r="H34" s="11"/>
      <c r="I34" s="11"/>
    </row>
    <row r="35" spans="5:9" ht="12.75">
      <c r="E35" s="11"/>
      <c r="F35" s="11"/>
      <c r="G35" s="11"/>
      <c r="H35" s="11"/>
      <c r="I35" s="11"/>
    </row>
    <row r="36" spans="2:9" ht="12.75">
      <c r="B36" s="8" t="s">
        <v>52</v>
      </c>
      <c r="C36" s="8" t="s">
        <v>53</v>
      </c>
      <c r="E36" s="12" t="s">
        <v>39</v>
      </c>
      <c r="F36" s="12" t="s">
        <v>39</v>
      </c>
      <c r="G36" s="12"/>
      <c r="H36" s="12" t="s">
        <v>39</v>
      </c>
      <c r="I36" s="12" t="s">
        <v>39</v>
      </c>
    </row>
    <row r="37" spans="5:9" ht="12.75">
      <c r="E37" s="11"/>
      <c r="F37" s="11"/>
      <c r="G37" s="11"/>
      <c r="H37" s="11"/>
      <c r="I37" s="11"/>
    </row>
    <row r="38" spans="2:9" ht="12.75">
      <c r="B38" s="8" t="s">
        <v>54</v>
      </c>
      <c r="C38" s="8" t="s">
        <v>75</v>
      </c>
      <c r="E38" s="12">
        <v>1519</v>
      </c>
      <c r="F38" s="12">
        <f>SUM(F31:F36)</f>
        <v>1403</v>
      </c>
      <c r="G38" s="11"/>
      <c r="H38" s="12">
        <f>SUM(H31:H36)</f>
        <v>8942.929</v>
      </c>
      <c r="I38" s="12">
        <v>4110</v>
      </c>
    </row>
    <row r="39" spans="3:9" ht="12.75">
      <c r="C39" s="8" t="s">
        <v>55</v>
      </c>
      <c r="E39" s="11"/>
      <c r="F39" s="11"/>
      <c r="G39" s="11"/>
      <c r="H39" s="11"/>
      <c r="I39" s="11"/>
    </row>
    <row r="40" spans="5:9" ht="12.75">
      <c r="E40" s="11"/>
      <c r="F40" s="11"/>
      <c r="G40" s="11"/>
      <c r="H40" s="11"/>
      <c r="I40" s="11"/>
    </row>
    <row r="41" spans="2:9" ht="12.75">
      <c r="B41" s="8" t="s">
        <v>56</v>
      </c>
      <c r="C41" s="8" t="s">
        <v>57</v>
      </c>
      <c r="E41" s="12">
        <v>8</v>
      </c>
      <c r="F41" s="12">
        <v>-312</v>
      </c>
      <c r="G41" s="11"/>
      <c r="H41" s="12">
        <f>-1602914/1000</f>
        <v>-1602.914</v>
      </c>
      <c r="I41" s="12">
        <v>-1415</v>
      </c>
    </row>
    <row r="42" spans="5:9" ht="12.75">
      <c r="E42" s="11"/>
      <c r="F42" s="11"/>
      <c r="G42" s="11"/>
      <c r="H42" s="11"/>
      <c r="I42" s="11"/>
    </row>
    <row r="43" spans="2:9" ht="12.75">
      <c r="B43" s="8" t="s">
        <v>58</v>
      </c>
      <c r="C43" s="8" t="s">
        <v>59</v>
      </c>
      <c r="E43" s="12">
        <v>1527</v>
      </c>
      <c r="F43" s="12">
        <f>F38+F41</f>
        <v>1091</v>
      </c>
      <c r="G43" s="11"/>
      <c r="H43" s="12">
        <f>H38+H41</f>
        <v>7340.015</v>
      </c>
      <c r="I43" s="12">
        <v>2695</v>
      </c>
    </row>
    <row r="44" spans="3:9" ht="12.75">
      <c r="C44" s="8" t="s">
        <v>61</v>
      </c>
      <c r="E44" s="11"/>
      <c r="F44" s="11"/>
      <c r="G44" s="11"/>
      <c r="H44" s="11"/>
      <c r="I44" s="11"/>
    </row>
    <row r="45" spans="5:9" ht="12.75">
      <c r="E45" s="11"/>
      <c r="F45" s="11"/>
      <c r="G45" s="11"/>
      <c r="H45" s="11"/>
      <c r="I45" s="11"/>
    </row>
    <row r="46" spans="3:9" ht="12.75">
      <c r="C46" s="8" t="s">
        <v>60</v>
      </c>
      <c r="E46" s="12">
        <v>-132</v>
      </c>
      <c r="F46" s="12">
        <v>-14</v>
      </c>
      <c r="G46" s="11"/>
      <c r="H46" s="12">
        <f>-700414/1000</f>
        <v>-700.414</v>
      </c>
      <c r="I46" s="12">
        <v>-260</v>
      </c>
    </row>
    <row r="47" spans="5:9" ht="12.75">
      <c r="E47" s="11"/>
      <c r="F47" s="11"/>
      <c r="G47" s="11"/>
      <c r="H47" s="11"/>
      <c r="I47" s="11"/>
    </row>
    <row r="48" spans="2:9" ht="12.75">
      <c r="B48" s="8" t="s">
        <v>62</v>
      </c>
      <c r="C48" s="8" t="s">
        <v>84</v>
      </c>
      <c r="E48" s="12">
        <v>1395</v>
      </c>
      <c r="F48" s="12">
        <f>F43+F46</f>
        <v>1077</v>
      </c>
      <c r="G48" s="11"/>
      <c r="H48" s="12">
        <f>H43+H46</f>
        <v>6639.601000000001</v>
      </c>
      <c r="I48" s="12">
        <f>I43+I46</f>
        <v>2435</v>
      </c>
    </row>
    <row r="49" spans="3:9" ht="12.75">
      <c r="C49" s="8" t="s">
        <v>63</v>
      </c>
      <c r="E49" s="11"/>
      <c r="F49" s="11"/>
      <c r="G49" s="11"/>
      <c r="H49" s="11"/>
      <c r="I49" s="11"/>
    </row>
    <row r="50" spans="5:9" ht="12.75">
      <c r="E50" s="11"/>
      <c r="F50" s="11"/>
      <c r="G50" s="11"/>
      <c r="H50" s="11"/>
      <c r="I50" s="11"/>
    </row>
    <row r="51" spans="2:9" ht="12.75">
      <c r="B51" s="8" t="s">
        <v>64</v>
      </c>
      <c r="C51" s="8" t="s">
        <v>65</v>
      </c>
      <c r="E51" s="12" t="s">
        <v>39</v>
      </c>
      <c r="F51" s="12" t="s">
        <v>39</v>
      </c>
      <c r="G51" s="11"/>
      <c r="H51" s="12" t="s">
        <v>39</v>
      </c>
      <c r="I51" s="12" t="s">
        <v>39</v>
      </c>
    </row>
    <row r="52" spans="3:9" ht="12.75">
      <c r="C52" s="8" t="s">
        <v>66</v>
      </c>
      <c r="E52" s="12" t="s">
        <v>39</v>
      </c>
      <c r="F52" s="12" t="s">
        <v>39</v>
      </c>
      <c r="G52" s="11"/>
      <c r="H52" s="12" t="s">
        <v>39</v>
      </c>
      <c r="I52" s="12" t="s">
        <v>39</v>
      </c>
    </row>
    <row r="53" spans="3:9" ht="12.75">
      <c r="C53" s="8" t="s">
        <v>67</v>
      </c>
      <c r="E53" s="12" t="s">
        <v>39</v>
      </c>
      <c r="F53" s="12" t="s">
        <v>39</v>
      </c>
      <c r="G53" s="11"/>
      <c r="H53" s="12" t="s">
        <v>39</v>
      </c>
      <c r="I53" s="12" t="s">
        <v>39</v>
      </c>
    </row>
    <row r="54" spans="3:9" ht="12.75">
      <c r="C54" s="8" t="s">
        <v>68</v>
      </c>
      <c r="E54" s="11"/>
      <c r="F54" s="11"/>
      <c r="G54" s="11"/>
      <c r="H54" s="11"/>
      <c r="I54" s="11"/>
    </row>
    <row r="55" spans="5:9" ht="12.75">
      <c r="E55" s="11"/>
      <c r="F55" s="11"/>
      <c r="G55" s="11"/>
      <c r="H55" s="11"/>
      <c r="I55" s="11"/>
    </row>
    <row r="56" spans="2:9" ht="12.75">
      <c r="B56" s="8" t="s">
        <v>69</v>
      </c>
      <c r="C56" s="8" t="s">
        <v>70</v>
      </c>
      <c r="E56" s="12">
        <v>1395</v>
      </c>
      <c r="F56" s="12">
        <f>SUM(F48:F54)</f>
        <v>1077</v>
      </c>
      <c r="G56" s="11"/>
      <c r="H56" s="12">
        <f>SUM(H48:H54)</f>
        <v>6639.601000000001</v>
      </c>
      <c r="I56" s="12">
        <f>SUM(I48:I54)</f>
        <v>2435</v>
      </c>
    </row>
    <row r="57" spans="3:9" ht="12.75">
      <c r="C57" s="8" t="s">
        <v>71</v>
      </c>
      <c r="E57" s="11"/>
      <c r="F57" s="11"/>
      <c r="G57" s="11"/>
      <c r="H57" s="11"/>
      <c r="I57" s="11"/>
    </row>
    <row r="58" spans="5:9" ht="12.75">
      <c r="E58" s="11"/>
      <c r="F58" s="11"/>
      <c r="G58" s="11"/>
      <c r="H58" s="11"/>
      <c r="I58" s="11"/>
    </row>
    <row r="59" spans="1:9" ht="12.75">
      <c r="A59" s="8">
        <v>3</v>
      </c>
      <c r="B59" s="8" t="s">
        <v>35</v>
      </c>
      <c r="C59" s="8" t="s">
        <v>72</v>
      </c>
      <c r="E59" s="12" t="s">
        <v>39</v>
      </c>
      <c r="F59" s="12" t="s">
        <v>39</v>
      </c>
      <c r="G59" s="11"/>
      <c r="H59" s="12" t="s">
        <v>39</v>
      </c>
      <c r="I59" s="12" t="s">
        <v>39</v>
      </c>
    </row>
    <row r="60" spans="3:9" ht="12.75">
      <c r="C60" s="8" t="s">
        <v>73</v>
      </c>
      <c r="E60" s="11"/>
      <c r="F60" s="11"/>
      <c r="G60" s="11"/>
      <c r="H60" s="11"/>
      <c r="I60" s="11"/>
    </row>
    <row r="61" spans="3:9" ht="12.75">
      <c r="C61" s="8" t="s">
        <v>76</v>
      </c>
      <c r="E61" s="11"/>
      <c r="F61" s="11"/>
      <c r="G61" s="11"/>
      <c r="H61" s="11"/>
      <c r="I61" s="11"/>
    </row>
    <row r="62" spans="3:9" ht="12.75">
      <c r="C62" s="8" t="s">
        <v>94</v>
      </c>
      <c r="E62" s="12" t="s">
        <v>101</v>
      </c>
      <c r="F62" s="12" t="s">
        <v>99</v>
      </c>
      <c r="G62" s="11"/>
      <c r="H62" s="12" t="s">
        <v>102</v>
      </c>
      <c r="I62" s="12" t="s">
        <v>100</v>
      </c>
    </row>
    <row r="63" spans="3:9" ht="12.75">
      <c r="C63" s="8" t="s">
        <v>93</v>
      </c>
      <c r="E63" s="12" t="str">
        <f>E62</f>
        <v>7.0 sen</v>
      </c>
      <c r="F63" s="12" t="str">
        <f>F62</f>
        <v>5.4 sen</v>
      </c>
      <c r="G63" s="11"/>
      <c r="H63" s="12" t="str">
        <f>H62</f>
        <v>33.4 sen</v>
      </c>
      <c r="I63" s="12" t="s">
        <v>100</v>
      </c>
    </row>
    <row r="64" spans="5:9" ht="12.75">
      <c r="E64" s="11"/>
      <c r="F64" s="11"/>
      <c r="G64" s="11"/>
      <c r="H64" s="11"/>
      <c r="I64" s="11"/>
    </row>
    <row r="65" spans="5:9" ht="12.75">
      <c r="E65" s="11"/>
      <c r="F65" s="11"/>
      <c r="G65" s="11"/>
      <c r="H65" s="11"/>
      <c r="I65" s="11"/>
    </row>
    <row r="66" spans="1:9" ht="12.75">
      <c r="A66" s="8">
        <v>4</v>
      </c>
      <c r="C66" s="8" t="s">
        <v>82</v>
      </c>
      <c r="E66" s="12" t="s">
        <v>39</v>
      </c>
      <c r="F66" s="12" t="s">
        <v>39</v>
      </c>
      <c r="G66" s="11"/>
      <c r="H66" s="12" t="s">
        <v>39</v>
      </c>
      <c r="I66" s="12" t="s">
        <v>39</v>
      </c>
    </row>
    <row r="67" spans="5:9" ht="12.75">
      <c r="E67" s="12"/>
      <c r="F67" s="12"/>
      <c r="G67" s="11"/>
      <c r="H67" s="12"/>
      <c r="I67" s="12"/>
    </row>
    <row r="68" spans="5:9" ht="12.75">
      <c r="E68" s="11"/>
      <c r="F68" s="11"/>
      <c r="G68" s="11"/>
      <c r="H68" s="11"/>
      <c r="I68" s="11"/>
    </row>
    <row r="69" spans="5:9" ht="12.75">
      <c r="E69" s="11"/>
      <c r="F69" s="11"/>
      <c r="G69" s="11"/>
      <c r="H69" s="11"/>
      <c r="I69" s="11"/>
    </row>
    <row r="70" spans="1:9" ht="12.75">
      <c r="A70" s="8">
        <v>5</v>
      </c>
      <c r="C70" s="8" t="s">
        <v>83</v>
      </c>
      <c r="E70" s="18">
        <v>2.23</v>
      </c>
      <c r="F70" s="18">
        <v>1.9</v>
      </c>
      <c r="G70" s="11"/>
      <c r="H70" s="22">
        <v>2.23</v>
      </c>
      <c r="I70" s="18">
        <v>1.9</v>
      </c>
    </row>
    <row r="71" spans="5:9" ht="12.75">
      <c r="E71" s="11"/>
      <c r="F71" s="11"/>
      <c r="G71" s="11"/>
      <c r="H71" s="11"/>
      <c r="I71" s="11"/>
    </row>
    <row r="72" spans="5:9" ht="12.75">
      <c r="E72" s="11"/>
      <c r="F72" s="11"/>
      <c r="G72" s="11"/>
      <c r="H72" s="11"/>
      <c r="I72" s="11"/>
    </row>
    <row r="73" spans="5:9" ht="12.75">
      <c r="E73" s="11"/>
      <c r="F73" s="11"/>
      <c r="G73" s="11"/>
      <c r="H73" s="11"/>
      <c r="I73" s="11"/>
    </row>
    <row r="74" spans="5:9" ht="12.75">
      <c r="E74" s="11"/>
      <c r="F74" s="11"/>
      <c r="G74" s="11"/>
      <c r="H74" s="11"/>
      <c r="I74" s="11"/>
    </row>
    <row r="75" spans="5:9" ht="12.75">
      <c r="E75" s="11"/>
      <c r="F75" s="11"/>
      <c r="G75" s="11"/>
      <c r="H75" s="11"/>
      <c r="I75" s="11"/>
    </row>
    <row r="76" spans="5:9" ht="12.75">
      <c r="E76" s="11"/>
      <c r="F76" s="11"/>
      <c r="G76" s="11"/>
      <c r="H76" s="11"/>
      <c r="I76" s="11"/>
    </row>
  </sheetData>
  <mergeCells count="2">
    <mergeCell ref="E5:F5"/>
    <mergeCell ref="H5:I5"/>
  </mergeCells>
  <printOptions/>
  <pageMargins left="0.25" right="0.26" top="0.3" bottom="0.29" header="0.25" footer="0.26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R1">
      <selection activeCell="Z1" sqref="Z1"/>
    </sheetView>
  </sheetViews>
  <sheetFormatPr defaultColWidth="9.140625" defaultRowHeight="12.75"/>
  <cols>
    <col min="1" max="1" width="3.57421875" style="2" customWidth="1"/>
    <col min="2" max="2" width="39.7109375" style="2" customWidth="1"/>
    <col min="3" max="3" width="12.28125" style="2" hidden="1" customWidth="1"/>
    <col min="4" max="4" width="8.7109375" style="2" hidden="1" customWidth="1"/>
    <col min="5" max="5" width="10.8515625" style="2" hidden="1" customWidth="1"/>
    <col min="6" max="6" width="9.140625" style="2" customWidth="1"/>
    <col min="7" max="7" width="10.7109375" style="2" customWidth="1"/>
    <col min="8" max="8" width="9.140625" style="2" customWidth="1"/>
    <col min="9" max="9" width="10.7109375" style="2" customWidth="1"/>
    <col min="10" max="10" width="3.140625" style="2" customWidth="1"/>
    <col min="11" max="16384" width="9.140625" style="2" customWidth="1"/>
  </cols>
  <sheetData>
    <row r="1" ht="15">
      <c r="A1" s="1" t="s">
        <v>0</v>
      </c>
    </row>
    <row r="2" ht="15">
      <c r="A2" s="7" t="s">
        <v>96</v>
      </c>
    </row>
    <row r="4" ht="15">
      <c r="A4" s="2" t="s">
        <v>1</v>
      </c>
    </row>
    <row r="5" spans="3:10" ht="15">
      <c r="C5" s="3" t="s">
        <v>2</v>
      </c>
      <c r="D5" s="3"/>
      <c r="E5" s="3" t="s">
        <v>2</v>
      </c>
      <c r="G5" s="3" t="s">
        <v>2</v>
      </c>
      <c r="I5" s="35" t="s">
        <v>2</v>
      </c>
      <c r="J5" s="35"/>
    </row>
    <row r="6" spans="3:10" ht="15">
      <c r="C6" s="3" t="s">
        <v>3</v>
      </c>
      <c r="D6" s="3"/>
      <c r="E6" s="3" t="s">
        <v>80</v>
      </c>
      <c r="G6" s="3" t="s">
        <v>3</v>
      </c>
      <c r="I6" s="35" t="s">
        <v>80</v>
      </c>
      <c r="J6" s="35"/>
    </row>
    <row r="7" spans="3:10" ht="15">
      <c r="C7" s="3" t="s">
        <v>4</v>
      </c>
      <c r="D7" s="3"/>
      <c r="E7" s="3" t="s">
        <v>5</v>
      </c>
      <c r="G7" s="3" t="s">
        <v>4</v>
      </c>
      <c r="I7" s="35" t="s">
        <v>5</v>
      </c>
      <c r="J7" s="35"/>
    </row>
    <row r="8" spans="3:10" ht="15">
      <c r="C8" s="3" t="s">
        <v>6</v>
      </c>
      <c r="D8" s="3"/>
      <c r="E8" s="3" t="s">
        <v>81</v>
      </c>
      <c r="G8" s="3" t="s">
        <v>6</v>
      </c>
      <c r="I8" s="35" t="s">
        <v>81</v>
      </c>
      <c r="J8" s="35"/>
    </row>
    <row r="9" spans="3:10" ht="15">
      <c r="C9" s="3" t="s">
        <v>7</v>
      </c>
      <c r="D9" s="3"/>
      <c r="E9" s="3" t="s">
        <v>8</v>
      </c>
      <c r="G9" s="3" t="s">
        <v>97</v>
      </c>
      <c r="I9" s="35" t="s">
        <v>98</v>
      </c>
      <c r="J9" s="35"/>
    </row>
    <row r="10" spans="1:10" ht="15">
      <c r="A10" s="4"/>
      <c r="C10" s="5" t="s">
        <v>9</v>
      </c>
      <c r="D10" s="5"/>
      <c r="E10" s="5" t="s">
        <v>9</v>
      </c>
      <c r="G10" s="5" t="s">
        <v>9</v>
      </c>
      <c r="I10" s="36" t="s">
        <v>9</v>
      </c>
      <c r="J10" s="36"/>
    </row>
    <row r="11" spans="1:7" ht="15">
      <c r="A11" s="4"/>
      <c r="C11" s="4"/>
      <c r="D11" s="4"/>
      <c r="G11" s="4"/>
    </row>
    <row r="12" spans="1:9" ht="15">
      <c r="A12" s="2">
        <v>1</v>
      </c>
      <c r="B12" s="2" t="s">
        <v>10</v>
      </c>
      <c r="C12" s="13">
        <v>44026</v>
      </c>
      <c r="D12" s="13"/>
      <c r="E12" s="13">
        <v>41562</v>
      </c>
      <c r="G12" s="28">
        <f>47905618/1000</f>
        <v>47905.618</v>
      </c>
      <c r="I12" s="21">
        <v>43106</v>
      </c>
    </row>
    <row r="13" spans="3:9" ht="15">
      <c r="C13" s="13"/>
      <c r="D13" s="13"/>
      <c r="E13" s="13"/>
      <c r="G13" s="28"/>
      <c r="I13" s="21"/>
    </row>
    <row r="14" spans="1:9" ht="15">
      <c r="A14" s="2">
        <v>2</v>
      </c>
      <c r="B14" s="2" t="s">
        <v>11</v>
      </c>
      <c r="C14" s="16">
        <v>0</v>
      </c>
      <c r="D14" s="17"/>
      <c r="E14" s="16">
        <v>0</v>
      </c>
      <c r="G14" s="28">
        <v>0</v>
      </c>
      <c r="I14" s="21">
        <v>0</v>
      </c>
    </row>
    <row r="15" spans="3:9" ht="15">
      <c r="C15" s="13"/>
      <c r="D15" s="13"/>
      <c r="E15" s="13"/>
      <c r="G15" s="28"/>
      <c r="I15" s="21"/>
    </row>
    <row r="16" spans="1:9" ht="15">
      <c r="A16" s="2">
        <v>3</v>
      </c>
      <c r="B16" s="2" t="s">
        <v>12</v>
      </c>
      <c r="C16" s="13">
        <v>8</v>
      </c>
      <c r="D16" s="13"/>
      <c r="E16" s="13">
        <v>8</v>
      </c>
      <c r="G16" s="28">
        <f>56502/1000</f>
        <v>56.502</v>
      </c>
      <c r="I16" s="21">
        <v>8</v>
      </c>
    </row>
    <row r="17" spans="3:9" ht="15">
      <c r="C17" s="13"/>
      <c r="D17" s="13"/>
      <c r="E17" s="13"/>
      <c r="G17" s="28"/>
      <c r="I17" s="21"/>
    </row>
    <row r="18" spans="1:9" ht="15">
      <c r="A18" s="2">
        <v>4</v>
      </c>
      <c r="B18" s="2" t="s">
        <v>13</v>
      </c>
      <c r="C18" s="13">
        <v>43</v>
      </c>
      <c r="D18" s="13"/>
      <c r="E18" s="13">
        <v>-7</v>
      </c>
      <c r="G18" s="28">
        <v>0</v>
      </c>
      <c r="I18" s="21">
        <v>30</v>
      </c>
    </row>
    <row r="19" spans="3:9" ht="15">
      <c r="C19" s="13"/>
      <c r="D19" s="13"/>
      <c r="E19" s="13"/>
      <c r="G19" s="28"/>
      <c r="I19" s="21"/>
    </row>
    <row r="20" spans="3:9" ht="15">
      <c r="C20" s="13"/>
      <c r="D20" s="13"/>
      <c r="E20" s="13"/>
      <c r="G20" s="28"/>
      <c r="I20" s="21"/>
    </row>
    <row r="21" spans="1:9" ht="15">
      <c r="A21" s="2">
        <v>5</v>
      </c>
      <c r="B21" s="2" t="s">
        <v>14</v>
      </c>
      <c r="C21" s="13"/>
      <c r="D21" s="13"/>
      <c r="E21" s="13"/>
      <c r="G21" s="28"/>
      <c r="I21" s="21"/>
    </row>
    <row r="22" spans="2:9" ht="15">
      <c r="B22" s="6" t="s">
        <v>15</v>
      </c>
      <c r="C22" s="13">
        <v>10149</v>
      </c>
      <c r="D22" s="13"/>
      <c r="E22" s="13">
        <v>8773</v>
      </c>
      <c r="G22" s="28">
        <f>8382536/1000</f>
        <v>8382.536</v>
      </c>
      <c r="I22" s="21">
        <v>9458</v>
      </c>
    </row>
    <row r="23" spans="2:9" ht="15">
      <c r="B23" s="6" t="s">
        <v>87</v>
      </c>
      <c r="C23" s="13">
        <v>14532</v>
      </c>
      <c r="D23" s="13"/>
      <c r="E23" s="13">
        <v>10751</v>
      </c>
      <c r="G23" s="28">
        <f>17815451/1000</f>
        <v>17815.451</v>
      </c>
      <c r="I23" s="21">
        <v>16868</v>
      </c>
    </row>
    <row r="24" spans="2:9" ht="15">
      <c r="B24" s="6" t="s">
        <v>17</v>
      </c>
      <c r="C24" s="13"/>
      <c r="D24" s="13"/>
      <c r="E24" s="13"/>
      <c r="G24" s="28">
        <f>1469903/1000</f>
        <v>1469.903</v>
      </c>
      <c r="I24" s="21">
        <v>1254</v>
      </c>
    </row>
    <row r="25" spans="2:9" ht="15">
      <c r="B25" s="6" t="s">
        <v>88</v>
      </c>
      <c r="C25" s="13">
        <v>2833</v>
      </c>
      <c r="D25" s="13"/>
      <c r="E25" s="13">
        <v>3089</v>
      </c>
      <c r="G25" s="28">
        <f>2662079/1000</f>
        <v>2662.079</v>
      </c>
      <c r="I25" s="21">
        <v>850</v>
      </c>
    </row>
    <row r="26" spans="2:9" ht="15">
      <c r="B26" s="6" t="s">
        <v>16</v>
      </c>
      <c r="C26" s="13">
        <v>711</v>
      </c>
      <c r="D26" s="13"/>
      <c r="E26" s="13">
        <v>584</v>
      </c>
      <c r="G26" s="28">
        <v>2869</v>
      </c>
      <c r="I26" s="21">
        <v>942</v>
      </c>
    </row>
    <row r="27" spans="3:9" ht="15">
      <c r="C27" s="14">
        <f>SUM(C22:C26)</f>
        <v>28225</v>
      </c>
      <c r="D27" s="13"/>
      <c r="E27" s="14">
        <f>SUM(E22:E26)</f>
        <v>23197</v>
      </c>
      <c r="G27" s="29">
        <f>SUM(G22:G26)</f>
        <v>33198.969</v>
      </c>
      <c r="I27" s="14">
        <f>SUM(I22:I26)</f>
        <v>29372</v>
      </c>
    </row>
    <row r="28" spans="3:9" ht="15">
      <c r="C28" s="13"/>
      <c r="D28" s="13"/>
      <c r="E28" s="13"/>
      <c r="G28" s="28"/>
      <c r="I28" s="21"/>
    </row>
    <row r="29" spans="1:9" ht="15">
      <c r="A29" s="2">
        <v>6</v>
      </c>
      <c r="B29" s="2" t="s">
        <v>18</v>
      </c>
      <c r="C29" s="13"/>
      <c r="D29" s="13"/>
      <c r="E29" s="13"/>
      <c r="G29" s="28"/>
      <c r="I29" s="21"/>
    </row>
    <row r="30" spans="7:9" ht="15">
      <c r="G30" s="28"/>
      <c r="I30" s="21"/>
    </row>
    <row r="31" spans="2:9" ht="15">
      <c r="B31" s="6" t="s">
        <v>90</v>
      </c>
      <c r="C31" s="13">
        <v>7774</v>
      </c>
      <c r="D31" s="13"/>
      <c r="E31" s="13">
        <v>4688</v>
      </c>
      <c r="G31" s="28">
        <v>8289</v>
      </c>
      <c r="I31" s="21">
        <v>8138</v>
      </c>
    </row>
    <row r="32" spans="2:9" ht="15">
      <c r="B32" s="6" t="s">
        <v>91</v>
      </c>
      <c r="C32" s="13">
        <v>5531</v>
      </c>
      <c r="D32" s="13"/>
      <c r="E32" s="13">
        <v>1769</v>
      </c>
      <c r="G32" s="28">
        <v>2880</v>
      </c>
      <c r="I32" s="21">
        <v>2629</v>
      </c>
    </row>
    <row r="33" spans="2:9" ht="15">
      <c r="B33" s="6" t="s">
        <v>19</v>
      </c>
      <c r="C33" s="13">
        <v>997</v>
      </c>
      <c r="D33" s="13"/>
      <c r="E33" s="13">
        <v>602</v>
      </c>
      <c r="G33" s="28">
        <v>592</v>
      </c>
      <c r="I33" s="21">
        <v>1385</v>
      </c>
    </row>
    <row r="34" spans="2:9" ht="15">
      <c r="B34" s="6" t="s">
        <v>20</v>
      </c>
      <c r="C34" s="13"/>
      <c r="D34" s="13"/>
      <c r="E34" s="13"/>
      <c r="G34" s="28">
        <f>2120912/1000</f>
        <v>2120.912</v>
      </c>
      <c r="I34" s="21">
        <v>809</v>
      </c>
    </row>
    <row r="35" spans="2:9" ht="15">
      <c r="B35" s="6" t="s">
        <v>89</v>
      </c>
      <c r="C35" s="13">
        <v>9982</v>
      </c>
      <c r="D35" s="13"/>
      <c r="E35" s="13">
        <v>9243</v>
      </c>
      <c r="G35" s="28">
        <f>8131026/1000</f>
        <v>8131.026</v>
      </c>
      <c r="I35" s="21">
        <v>9890</v>
      </c>
    </row>
    <row r="36" spans="2:9" ht="15">
      <c r="B36" s="6" t="s">
        <v>92</v>
      </c>
      <c r="C36" s="13">
        <v>821</v>
      </c>
      <c r="D36" s="13"/>
      <c r="E36" s="13">
        <v>1634</v>
      </c>
      <c r="G36" s="28">
        <f>234460/1000</f>
        <v>234.46</v>
      </c>
      <c r="I36" s="21">
        <v>927</v>
      </c>
    </row>
    <row r="37" spans="2:9" ht="15">
      <c r="B37" s="23" t="s">
        <v>95</v>
      </c>
      <c r="C37" s="13"/>
      <c r="D37" s="13"/>
      <c r="E37" s="13"/>
      <c r="G37" s="28">
        <v>0</v>
      </c>
      <c r="I37" s="21">
        <v>0</v>
      </c>
    </row>
    <row r="38" spans="3:9" ht="15">
      <c r="C38" s="14">
        <f>SUM(C31:C36)</f>
        <v>25105</v>
      </c>
      <c r="D38" s="13"/>
      <c r="E38" s="14">
        <f>SUM(E31:E36)</f>
        <v>17936</v>
      </c>
      <c r="G38" s="30">
        <f>SUM(G31:G37)</f>
        <v>22247.398</v>
      </c>
      <c r="I38" s="14">
        <f>SUM(I31:I37)</f>
        <v>23778</v>
      </c>
    </row>
    <row r="39" spans="3:9" ht="15">
      <c r="C39" s="13"/>
      <c r="D39" s="13"/>
      <c r="E39" s="13"/>
      <c r="G39" s="28"/>
      <c r="I39" s="21"/>
    </row>
    <row r="40" spans="1:9" ht="15">
      <c r="A40" s="2">
        <v>7</v>
      </c>
      <c r="B40" s="2" t="s">
        <v>78</v>
      </c>
      <c r="C40" s="13">
        <f>C27-C38</f>
        <v>3120</v>
      </c>
      <c r="D40" s="13"/>
      <c r="E40" s="13">
        <f>E27-E38</f>
        <v>5261</v>
      </c>
      <c r="G40" s="31">
        <f>10952</f>
        <v>10952</v>
      </c>
      <c r="I40" s="13">
        <f>I27-I38</f>
        <v>5594</v>
      </c>
    </row>
    <row r="41" spans="3:9" ht="15">
      <c r="C41" s="13"/>
      <c r="D41" s="13"/>
      <c r="E41" s="13"/>
      <c r="G41" s="31"/>
      <c r="I41" s="13"/>
    </row>
    <row r="42" spans="3:9" ht="15.75" thickBot="1">
      <c r="C42" s="15">
        <f>C40+C12+C14+C16+C18</f>
        <v>47197</v>
      </c>
      <c r="D42" s="13"/>
      <c r="E42" s="15">
        <f>E40+E12+E14+E16+E18</f>
        <v>46824</v>
      </c>
      <c r="G42" s="32">
        <f>G40+G12+G14+G16+G18+1</f>
        <v>58915.12</v>
      </c>
      <c r="I42" s="15">
        <f>I40+I12+I14+I16+I18</f>
        <v>48738</v>
      </c>
    </row>
    <row r="43" spans="3:9" ht="15.75" thickTop="1">
      <c r="C43" s="13"/>
      <c r="D43" s="13"/>
      <c r="E43" s="13"/>
      <c r="G43" s="28"/>
      <c r="I43" s="21"/>
    </row>
    <row r="44" spans="1:9" ht="15">
      <c r="A44" s="2">
        <v>8</v>
      </c>
      <c r="B44" s="2" t="s">
        <v>21</v>
      </c>
      <c r="C44" s="13"/>
      <c r="D44" s="13"/>
      <c r="E44" s="13"/>
      <c r="G44" s="28"/>
      <c r="I44" s="21"/>
    </row>
    <row r="45" spans="2:9" ht="15">
      <c r="B45" s="2" t="s">
        <v>22</v>
      </c>
      <c r="C45" s="13">
        <v>19910</v>
      </c>
      <c r="D45" s="13"/>
      <c r="E45" s="13">
        <v>19910</v>
      </c>
      <c r="G45" s="28">
        <f>19910000/1000</f>
        <v>19910</v>
      </c>
      <c r="I45" s="21">
        <v>19910</v>
      </c>
    </row>
    <row r="46" spans="2:9" ht="15">
      <c r="B46" s="2" t="s">
        <v>23</v>
      </c>
      <c r="C46" s="13"/>
      <c r="D46" s="13"/>
      <c r="E46" s="13"/>
      <c r="G46" s="28"/>
      <c r="I46" s="21"/>
    </row>
    <row r="47" spans="2:9" ht="15">
      <c r="B47" s="6" t="s">
        <v>24</v>
      </c>
      <c r="C47" s="13">
        <v>16251</v>
      </c>
      <c r="D47" s="13"/>
      <c r="E47" s="13">
        <v>14581</v>
      </c>
      <c r="G47" s="28">
        <f>24494052/1000</f>
        <v>24494.052</v>
      </c>
      <c r="I47" s="21">
        <v>17854</v>
      </c>
    </row>
    <row r="48" spans="3:9" ht="15">
      <c r="C48" s="13"/>
      <c r="D48" s="13"/>
      <c r="E48" s="13"/>
      <c r="G48" s="28"/>
      <c r="I48" s="21"/>
    </row>
    <row r="49" spans="1:9" ht="15">
      <c r="A49" s="2">
        <v>9</v>
      </c>
      <c r="B49" s="2" t="s">
        <v>25</v>
      </c>
      <c r="C49" s="13">
        <v>697</v>
      </c>
      <c r="D49" s="13"/>
      <c r="E49" s="13">
        <v>364</v>
      </c>
      <c r="G49" s="28">
        <f>1333704/1000</f>
        <v>1333.704</v>
      </c>
      <c r="I49" s="21">
        <v>713</v>
      </c>
    </row>
    <row r="50" spans="3:9" ht="15">
      <c r="C50" s="13"/>
      <c r="D50" s="13"/>
      <c r="E50" s="13"/>
      <c r="G50" s="28"/>
      <c r="I50" s="21"/>
    </row>
    <row r="51" spans="1:9" ht="15">
      <c r="A51" s="2">
        <v>10</v>
      </c>
      <c r="B51" s="2" t="s">
        <v>26</v>
      </c>
      <c r="C51" s="13">
        <v>9361</v>
      </c>
      <c r="D51" s="13"/>
      <c r="E51" s="13">
        <v>10846</v>
      </c>
      <c r="G51" s="28">
        <f>7779378/1000</f>
        <v>7779.378</v>
      </c>
      <c r="I51" s="21">
        <v>8580</v>
      </c>
    </row>
    <row r="52" spans="3:9" ht="15">
      <c r="C52" s="13"/>
      <c r="D52" s="13"/>
      <c r="E52" s="13"/>
      <c r="G52" s="28"/>
      <c r="I52" s="21"/>
    </row>
    <row r="53" spans="1:9" ht="15">
      <c r="A53" s="2">
        <v>11</v>
      </c>
      <c r="B53" s="2" t="s">
        <v>77</v>
      </c>
      <c r="C53" s="13">
        <v>1775</v>
      </c>
      <c r="D53" s="13"/>
      <c r="E53" s="13">
        <v>1981</v>
      </c>
      <c r="G53" s="28">
        <v>5398</v>
      </c>
      <c r="I53" s="21">
        <v>1681</v>
      </c>
    </row>
    <row r="54" spans="3:9" ht="15">
      <c r="C54" s="13"/>
      <c r="D54" s="13"/>
      <c r="E54" s="13"/>
      <c r="G54" s="28"/>
      <c r="I54" s="21"/>
    </row>
    <row r="55" spans="3:9" ht="15.75" thickBot="1">
      <c r="C55" s="15">
        <f>SUM(C45:C53)</f>
        <v>47994</v>
      </c>
      <c r="D55" s="13"/>
      <c r="E55" s="15">
        <f>SUM(E45:E53)</f>
        <v>47682</v>
      </c>
      <c r="G55" s="32">
        <f>SUM(G45:G53)</f>
        <v>58915.13399999999</v>
      </c>
      <c r="I55" s="15">
        <f>SUM(I45:I53)</f>
        <v>48738</v>
      </c>
    </row>
    <row r="56" spans="3:9" ht="15.75" thickTop="1">
      <c r="C56" s="13"/>
      <c r="D56" s="13"/>
      <c r="E56" s="13"/>
      <c r="G56" s="28"/>
      <c r="I56" s="20"/>
    </row>
    <row r="57" spans="1:9" ht="15">
      <c r="A57" s="2">
        <v>12</v>
      </c>
      <c r="B57" s="2" t="s">
        <v>27</v>
      </c>
      <c r="C57" s="13">
        <v>181</v>
      </c>
      <c r="D57" s="13"/>
      <c r="E57" s="13">
        <v>173</v>
      </c>
      <c r="G57" s="33">
        <f>SUM(G45:G47)/G45*100</f>
        <v>223.02386740331488</v>
      </c>
      <c r="I57" s="20">
        <f>SUM(I45:I47)/I45*100</f>
        <v>189.6735308890005</v>
      </c>
    </row>
    <row r="58" ht="15">
      <c r="G58" s="28"/>
    </row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</sheetData>
  <mergeCells count="6">
    <mergeCell ref="I9:J9"/>
    <mergeCell ref="I10:J10"/>
    <mergeCell ref="I5:J5"/>
    <mergeCell ref="I6:J6"/>
    <mergeCell ref="I7:J7"/>
    <mergeCell ref="I8:J8"/>
  </mergeCells>
  <printOptions/>
  <pageMargins left="0.75" right="0.29" top="0.34" bottom="0.29" header="0.25" footer="0.27"/>
  <pageSetup fitToHeight="1" fitToWidth="1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</dc:creator>
  <cp:keywords/>
  <dc:description/>
  <cp:lastModifiedBy>M &amp; C Services Sdn Bhd</cp:lastModifiedBy>
  <cp:lastPrinted>2001-05-30T01:34:29Z</cp:lastPrinted>
  <dcterms:created xsi:type="dcterms:W3CDTF">1999-11-09T05:22:55Z</dcterms:created>
  <dcterms:modified xsi:type="dcterms:W3CDTF">2001-05-30T00:12:18Z</dcterms:modified>
  <cp:category/>
  <cp:version/>
  <cp:contentType/>
  <cp:contentStatus/>
</cp:coreProperties>
</file>